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lianrowland/Desktop/parish council/finance/budget/Budget 24-25/"/>
    </mc:Choice>
  </mc:AlternateContent>
  <xr:revisionPtr revIDLastSave="0" documentId="13_ncr:1_{23D25BC7-D336-A34A-B0A9-0F5168C7CF8D}" xr6:coauthVersionLast="36" xr6:coauthVersionMax="36" xr10:uidLastSave="{00000000-0000-0000-0000-000000000000}"/>
  <bookViews>
    <workbookView xWindow="10760" yWindow="500" windowWidth="27640" windowHeight="16940" xr2:uid="{35A21E18-A118-F84F-89C9-B439B1AAABA4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1" l="1"/>
  <c r="D35" i="1"/>
  <c r="F33" i="1"/>
  <c r="I32" i="1"/>
  <c r="G32" i="1"/>
  <c r="F32" i="1"/>
  <c r="G31" i="1"/>
  <c r="I31" i="1" s="1"/>
  <c r="F31" i="1"/>
  <c r="H30" i="1"/>
  <c r="G30" i="1"/>
  <c r="F30" i="1"/>
  <c r="G29" i="1"/>
  <c r="F29" i="1"/>
  <c r="I29" i="1" s="1"/>
  <c r="H28" i="1"/>
  <c r="G28" i="1"/>
  <c r="F28" i="1"/>
  <c r="G27" i="1"/>
  <c r="I27" i="1" s="1"/>
  <c r="F27" i="1"/>
  <c r="F26" i="1"/>
  <c r="G23" i="1"/>
  <c r="I23" i="1" s="1"/>
  <c r="F23" i="1"/>
  <c r="G22" i="1"/>
  <c r="F22" i="1"/>
  <c r="I22" i="1" s="1"/>
  <c r="G21" i="1"/>
  <c r="F21" i="1"/>
  <c r="I21" i="1" s="1"/>
  <c r="H20" i="1"/>
  <c r="H35" i="1" s="1"/>
  <c r="G20" i="1"/>
  <c r="F20" i="1"/>
  <c r="G19" i="1"/>
  <c r="I19" i="1" s="1"/>
  <c r="F19" i="1"/>
  <c r="G18" i="1"/>
  <c r="G35" i="1" s="1"/>
  <c r="F18" i="1"/>
  <c r="I18" i="1" s="1"/>
  <c r="F17" i="1"/>
  <c r="F15" i="1"/>
  <c r="I15" i="1" s="1"/>
  <c r="I14" i="1"/>
  <c r="F14" i="1"/>
  <c r="F13" i="1"/>
  <c r="I13" i="1" s="1"/>
  <c r="F12" i="1"/>
  <c r="G10" i="1"/>
  <c r="F10" i="1"/>
  <c r="I10" i="1" s="1"/>
  <c r="I9" i="1"/>
  <c r="G9" i="1"/>
  <c r="F9" i="1"/>
  <c r="F8" i="1"/>
  <c r="I8" i="1" s="1"/>
  <c r="G6" i="1"/>
  <c r="F6" i="1"/>
  <c r="I6" i="1" s="1"/>
  <c r="I35" i="1" s="1"/>
  <c r="F35" i="1" l="1"/>
</calcChain>
</file>

<file path=xl/sharedStrings.xml><?xml version="1.0" encoding="utf-8"?>
<sst xmlns="http://schemas.openxmlformats.org/spreadsheetml/2006/main" count="40" uniqueCount="40">
  <si>
    <t>NORTON PARISH COUNCIL</t>
  </si>
  <si>
    <t>BUDGET</t>
  </si>
  <si>
    <t>C/F</t>
  </si>
  <si>
    <t xml:space="preserve">Precept </t>
  </si>
  <si>
    <t xml:space="preserve">Working </t>
  </si>
  <si>
    <t>Payments</t>
  </si>
  <si>
    <t>Receipts</t>
  </si>
  <si>
    <t>Balance</t>
  </si>
  <si>
    <t>24-25</t>
  </si>
  <si>
    <t>Budget</t>
  </si>
  <si>
    <t>ELECTRICITY</t>
  </si>
  <si>
    <t>General &amp; Repairs</t>
  </si>
  <si>
    <t>INSURANCE</t>
  </si>
  <si>
    <t>SUBSCRIPTION</t>
  </si>
  <si>
    <t xml:space="preserve">AUDIT </t>
  </si>
  <si>
    <t>DONATIONS</t>
  </si>
  <si>
    <t>.</t>
  </si>
  <si>
    <t xml:space="preserve">    SARS</t>
  </si>
  <si>
    <t xml:space="preserve">   PCC</t>
  </si>
  <si>
    <t xml:space="preserve">   Poppy Appeal</t>
  </si>
  <si>
    <t>SWT</t>
  </si>
  <si>
    <t>CCTV &amp; wifi</t>
  </si>
  <si>
    <t>GRASS CUTTING</t>
  </si>
  <si>
    <t>HALL HIRE</t>
  </si>
  <si>
    <t>ADMINISTRATION</t>
  </si>
  <si>
    <t>CLERK</t>
  </si>
  <si>
    <t>PLAY AREA</t>
  </si>
  <si>
    <t>maintenance</t>
  </si>
  <si>
    <t>replacement</t>
  </si>
  <si>
    <t>ELECTION</t>
  </si>
  <si>
    <t>STREET CLEANING</t>
  </si>
  <si>
    <t>CONTINGENCY</t>
  </si>
  <si>
    <t>TRAFFIC SAFETY/speedwatch</t>
  </si>
  <si>
    <t>MESSENGER</t>
  </si>
  <si>
    <t>TREES AND CONSERVATION</t>
  </si>
  <si>
    <t>Dog and Litter bins</t>
  </si>
  <si>
    <t>Noticeboard</t>
  </si>
  <si>
    <t>Loan</t>
  </si>
  <si>
    <t>Vhall</t>
  </si>
  <si>
    <t>VAT to reclaim £25236.78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</si>
</sst>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17" fontId="3" fillId="0" borderId="0" xfId="0" applyNumberFormat="1" applyFont="1"/>
    <xf numFmtId="0" fontId="4" fillId="0" borderId="0" xfId="0" applyFont="1"/>
    <xf numFmtId="0" fontId="0" fillId="0" borderId="0" xfId="0" applyFont="1"/>
    <xf numFmtId="0" fontId="1" fillId="0" borderId="0" xfId="0" applyFont="1"/>
    <xf numFmtId="2" fontId="4" fillId="0" borderId="0" xfId="0" applyNumberFormat="1" applyFont="1"/>
    <xf numFmtId="1" fontId="0" fillId="0" borderId="0" xfId="0" applyNumberFormat="1" applyFont="1"/>
    <xf numFmtId="0" fontId="5" fillId="0" borderId="0" xfId="0" applyFont="1"/>
    <xf numFmtId="1" fontId="5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F4291-DD3A-0447-A665-7505D24E1CCA}">
  <dimension ref="A1:K44"/>
  <sheetViews>
    <sheetView tabSelected="1" workbookViewId="0">
      <selection activeCell="N13" sqref="N13"/>
    </sheetView>
  </sheetViews>
  <sheetFormatPr baseColWidth="10" defaultRowHeight="16" x14ac:dyDescent="0.2"/>
  <sheetData>
    <row r="1" spans="1:9" x14ac:dyDescent="0.2">
      <c r="A1" s="1" t="s">
        <v>0</v>
      </c>
    </row>
    <row r="2" spans="1:9" x14ac:dyDescent="0.2">
      <c r="A2" s="2" t="s">
        <v>1</v>
      </c>
      <c r="B2" s="3">
        <v>45597</v>
      </c>
      <c r="C2" s="2"/>
      <c r="D2" s="4" t="s">
        <v>2</v>
      </c>
      <c r="E2" s="13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1:9" x14ac:dyDescent="0.2">
      <c r="A3" s="2"/>
      <c r="B3" s="4"/>
      <c r="C3" s="4"/>
      <c r="D3" s="2"/>
      <c r="E3" s="13" t="s">
        <v>8</v>
      </c>
      <c r="F3" t="s">
        <v>9</v>
      </c>
    </row>
    <row r="4" spans="1:9" x14ac:dyDescent="0.2">
      <c r="A4" s="2" t="s">
        <v>10</v>
      </c>
      <c r="B4" s="4"/>
      <c r="C4" s="4"/>
      <c r="D4" s="2"/>
      <c r="E4" s="11"/>
    </row>
    <row r="5" spans="1:9" x14ac:dyDescent="0.2">
      <c r="A5" s="4"/>
      <c r="B5" s="2"/>
      <c r="C5" s="4"/>
      <c r="D5" s="4"/>
      <c r="E5" s="11"/>
    </row>
    <row r="6" spans="1:9" x14ac:dyDescent="0.2">
      <c r="A6" s="2" t="s">
        <v>11</v>
      </c>
      <c r="B6" s="4"/>
      <c r="C6" s="4"/>
      <c r="D6" s="4">
        <v>7000</v>
      </c>
      <c r="E6" s="13">
        <v>7500</v>
      </c>
      <c r="F6">
        <f>SUM(D6:E6)</f>
        <v>14500</v>
      </c>
      <c r="G6" s="5">
        <f>442+3597+66</f>
        <v>4105</v>
      </c>
      <c r="I6">
        <f>SUM(F6-G6)</f>
        <v>10395</v>
      </c>
    </row>
    <row r="7" spans="1:9" ht="1" customHeight="1" x14ac:dyDescent="0.2">
      <c r="A7" s="2"/>
      <c r="B7" s="4"/>
      <c r="C7" s="4"/>
      <c r="D7" s="4"/>
      <c r="E7" s="13"/>
      <c r="G7" s="6"/>
    </row>
    <row r="8" spans="1:9" x14ac:dyDescent="0.2">
      <c r="A8" s="2" t="s">
        <v>12</v>
      </c>
      <c r="B8" s="4"/>
      <c r="C8" s="7"/>
      <c r="D8" s="4">
        <v>500</v>
      </c>
      <c r="E8" s="13">
        <v>1500</v>
      </c>
      <c r="F8">
        <f>SUM(D8:E8)</f>
        <v>2000</v>
      </c>
      <c r="G8" s="5">
        <v>1547</v>
      </c>
      <c r="I8">
        <f>SUM(F8-G8)</f>
        <v>453</v>
      </c>
    </row>
    <row r="9" spans="1:9" x14ac:dyDescent="0.2">
      <c r="A9" s="2" t="s">
        <v>13</v>
      </c>
      <c r="B9" s="4"/>
      <c r="C9" s="4"/>
      <c r="D9" s="4">
        <v>200</v>
      </c>
      <c r="E9" s="13">
        <v>325</v>
      </c>
      <c r="F9">
        <f>SUM(D9:E9)</f>
        <v>525</v>
      </c>
      <c r="G9" s="5">
        <f>460+16</f>
        <v>476</v>
      </c>
      <c r="I9">
        <f>SUM(F9-G9)</f>
        <v>49</v>
      </c>
    </row>
    <row r="10" spans="1:9" x14ac:dyDescent="0.2">
      <c r="A10" s="2" t="s">
        <v>14</v>
      </c>
      <c r="B10" s="4"/>
      <c r="C10" s="4"/>
      <c r="D10" s="4">
        <v>200</v>
      </c>
      <c r="E10" s="13">
        <v>680</v>
      </c>
      <c r="F10">
        <f>SUM(D10:E10)</f>
        <v>880</v>
      </c>
      <c r="G10" s="5">
        <f>672+1365</f>
        <v>2037</v>
      </c>
      <c r="I10">
        <f>SUM(F10-G10)</f>
        <v>-1157</v>
      </c>
    </row>
    <row r="11" spans="1:9" x14ac:dyDescent="0.2">
      <c r="A11" s="2" t="s">
        <v>15</v>
      </c>
      <c r="B11" s="4"/>
      <c r="C11" s="4"/>
      <c r="D11" s="4"/>
      <c r="E11" s="14" t="s">
        <v>16</v>
      </c>
      <c r="G11" s="6"/>
    </row>
    <row r="12" spans="1:9" x14ac:dyDescent="0.2">
      <c r="A12" s="2" t="s">
        <v>17</v>
      </c>
      <c r="B12" s="4"/>
      <c r="C12" s="7"/>
      <c r="D12" s="4">
        <v>200</v>
      </c>
      <c r="E12" s="13">
        <v>200</v>
      </c>
      <c r="F12">
        <f>SUM(D12:E12)</f>
        <v>400</v>
      </c>
      <c r="G12" s="5">
        <v>400</v>
      </c>
      <c r="I12">
        <v>0</v>
      </c>
    </row>
    <row r="13" spans="1:9" x14ac:dyDescent="0.2">
      <c r="A13" s="2" t="s">
        <v>18</v>
      </c>
      <c r="B13" s="4"/>
      <c r="C13" s="4"/>
      <c r="D13" s="4">
        <v>0</v>
      </c>
      <c r="E13" s="13">
        <v>520</v>
      </c>
      <c r="F13">
        <f>SUM(D13:E13)</f>
        <v>520</v>
      </c>
      <c r="G13" s="5">
        <v>520</v>
      </c>
      <c r="I13">
        <f>SUM(F13-G13)</f>
        <v>0</v>
      </c>
    </row>
    <row r="14" spans="1:9" x14ac:dyDescent="0.2">
      <c r="A14" s="2" t="s">
        <v>19</v>
      </c>
      <c r="B14" s="4"/>
      <c r="C14" s="4"/>
      <c r="D14" s="4">
        <v>0</v>
      </c>
      <c r="E14" s="13">
        <v>60</v>
      </c>
      <c r="F14">
        <f>SUM(D14:E14)</f>
        <v>60</v>
      </c>
      <c r="G14" s="5">
        <v>56</v>
      </c>
      <c r="I14">
        <f>SUM(F14-G14)</f>
        <v>4</v>
      </c>
    </row>
    <row r="15" spans="1:9" x14ac:dyDescent="0.2">
      <c r="A15" s="2" t="s">
        <v>20</v>
      </c>
      <c r="B15" s="4"/>
      <c r="C15" s="4"/>
      <c r="D15" s="4">
        <v>130</v>
      </c>
      <c r="E15" s="13"/>
      <c r="F15">
        <f>SUM(D15:E15)</f>
        <v>130</v>
      </c>
      <c r="G15" s="5">
        <v>38</v>
      </c>
      <c r="I15">
        <f>SUM(F15-G15)</f>
        <v>92</v>
      </c>
    </row>
    <row r="16" spans="1:9" ht="1" customHeight="1" x14ac:dyDescent="0.2">
      <c r="A16" s="2"/>
      <c r="B16" s="4"/>
      <c r="C16" s="4"/>
      <c r="D16" s="4"/>
      <c r="E16" s="13"/>
      <c r="G16" s="5"/>
    </row>
    <row r="17" spans="1:9" x14ac:dyDescent="0.2">
      <c r="A17" s="2" t="s">
        <v>21</v>
      </c>
      <c r="B17" s="4"/>
      <c r="C17" s="4"/>
      <c r="D17" s="4">
        <v>1500</v>
      </c>
      <c r="E17" s="14"/>
      <c r="F17">
        <f>SUM(D17:E17)</f>
        <v>1500</v>
      </c>
      <c r="G17">
        <v>8601</v>
      </c>
      <c r="H17">
        <v>15447</v>
      </c>
      <c r="I17">
        <v>8346</v>
      </c>
    </row>
    <row r="18" spans="1:9" x14ac:dyDescent="0.2">
      <c r="A18" s="2" t="s">
        <v>22</v>
      </c>
      <c r="B18" s="4"/>
      <c r="C18" s="4"/>
      <c r="D18" s="4">
        <v>1500</v>
      </c>
      <c r="E18" s="13">
        <v>2000</v>
      </c>
      <c r="F18">
        <f>SUM(D18:E18)</f>
        <v>3500</v>
      </c>
      <c r="G18" s="5">
        <f>304+277+304+304</f>
        <v>1189</v>
      </c>
      <c r="I18">
        <f>SUM(F18-G18)</f>
        <v>2311</v>
      </c>
    </row>
    <row r="19" spans="1:9" x14ac:dyDescent="0.2">
      <c r="A19" s="2" t="s">
        <v>23</v>
      </c>
      <c r="B19" s="4"/>
      <c r="C19" s="4"/>
      <c r="D19" s="4">
        <v>50</v>
      </c>
      <c r="E19" s="13">
        <v>300</v>
      </c>
      <c r="F19">
        <f>SUM(D19:E19)</f>
        <v>350</v>
      </c>
      <c r="G19" s="5">
        <f>140</f>
        <v>140</v>
      </c>
      <c r="I19">
        <f>SUM(F19-G19)</f>
        <v>210</v>
      </c>
    </row>
    <row r="20" spans="1:9" x14ac:dyDescent="0.2">
      <c r="A20" s="2" t="s">
        <v>24</v>
      </c>
      <c r="B20" s="4"/>
      <c r="C20" s="4"/>
      <c r="D20" s="4">
        <v>2500</v>
      </c>
      <c r="E20" s="13">
        <v>1670</v>
      </c>
      <c r="F20">
        <f>SUM(D20:E20)</f>
        <v>4170</v>
      </c>
      <c r="G20" s="5">
        <f>140+134+149+165+2038+15</f>
        <v>2641</v>
      </c>
      <c r="H20">
        <f>588</f>
        <v>588</v>
      </c>
      <c r="I20">
        <v>2117</v>
      </c>
    </row>
    <row r="21" spans="1:9" x14ac:dyDescent="0.2">
      <c r="A21" s="2" t="s">
        <v>25</v>
      </c>
      <c r="B21" s="4"/>
      <c r="C21" s="4"/>
      <c r="D21" s="4">
        <v>400</v>
      </c>
      <c r="E21" s="13">
        <v>6500</v>
      </c>
      <c r="F21">
        <f>SUM(D21:E21)</f>
        <v>6900</v>
      </c>
      <c r="G21" s="5">
        <f>520+520+520+520+520+520+520+520</f>
        <v>4160</v>
      </c>
      <c r="I21">
        <f>SUM(F21-G21)</f>
        <v>2740</v>
      </c>
    </row>
    <row r="22" spans="1:9" ht="18" customHeight="1" x14ac:dyDescent="0.2">
      <c r="A22" s="2" t="s">
        <v>26</v>
      </c>
      <c r="B22" s="4" t="s">
        <v>27</v>
      </c>
      <c r="C22" s="4"/>
      <c r="D22" s="4">
        <v>3000</v>
      </c>
      <c r="E22" s="13">
        <v>2000</v>
      </c>
      <c r="F22">
        <f>SUM(D22:E22)</f>
        <v>5000</v>
      </c>
      <c r="G22" s="5">
        <f>181+820+3710+24</f>
        <v>4735</v>
      </c>
      <c r="I22">
        <f>SUM(F22-G22)</f>
        <v>265</v>
      </c>
    </row>
    <row r="23" spans="1:9" ht="14" customHeight="1" x14ac:dyDescent="0.2">
      <c r="B23" t="s">
        <v>28</v>
      </c>
      <c r="D23" s="4">
        <v>7500</v>
      </c>
      <c r="E23" s="13"/>
      <c r="F23">
        <f>SUM(D23:E23)</f>
        <v>7500</v>
      </c>
      <c r="G23" s="5">
        <f>2000+2360</f>
        <v>4360</v>
      </c>
      <c r="I23">
        <f>SUM(F23-G23)</f>
        <v>3140</v>
      </c>
    </row>
    <row r="24" spans="1:9" ht="3" hidden="1" customHeight="1" x14ac:dyDescent="0.2">
      <c r="A24" s="2"/>
      <c r="B24" s="4"/>
      <c r="C24" s="4"/>
      <c r="D24" s="4"/>
      <c r="E24" s="15"/>
      <c r="G24" s="5"/>
    </row>
    <row r="25" spans="1:9" ht="13" hidden="1" customHeight="1" x14ac:dyDescent="0.2">
      <c r="A25" s="2"/>
      <c r="D25" s="5"/>
      <c r="E25" s="13"/>
      <c r="G25" s="8"/>
      <c r="I25" s="8"/>
    </row>
    <row r="26" spans="1:9" x14ac:dyDescent="0.2">
      <c r="A26" s="2" t="s">
        <v>29</v>
      </c>
      <c r="B26" s="4"/>
      <c r="C26" s="4"/>
      <c r="D26" s="4">
        <v>1335</v>
      </c>
      <c r="E26" s="13"/>
      <c r="F26">
        <f>SUM(D26:E26)</f>
        <v>1335</v>
      </c>
      <c r="G26" s="6"/>
      <c r="I26">
        <v>1335</v>
      </c>
    </row>
    <row r="27" spans="1:9" x14ac:dyDescent="0.2">
      <c r="A27" s="2" t="s">
        <v>30</v>
      </c>
      <c r="B27" s="4"/>
      <c r="C27" s="4"/>
      <c r="D27" s="4">
        <v>1500</v>
      </c>
      <c r="E27" s="13">
        <v>500</v>
      </c>
      <c r="F27">
        <f>SUM(D27:E27)</f>
        <v>2000</v>
      </c>
      <c r="G27" s="5">
        <f>51+108+132+69</f>
        <v>360</v>
      </c>
      <c r="I27">
        <f>SUM(F27-G27)</f>
        <v>1640</v>
      </c>
    </row>
    <row r="28" spans="1:9" x14ac:dyDescent="0.2">
      <c r="A28" s="2" t="s">
        <v>31</v>
      </c>
      <c r="B28" s="4"/>
      <c r="C28" s="4"/>
      <c r="D28" s="4">
        <v>1979</v>
      </c>
      <c r="E28" s="13">
        <v>145</v>
      </c>
      <c r="F28">
        <f>SUM(D28:E28)</f>
        <v>2124</v>
      </c>
      <c r="G28" s="5">
        <f>762+40</f>
        <v>802</v>
      </c>
      <c r="H28">
        <f>16315+7401+125+12+609</f>
        <v>24462</v>
      </c>
      <c r="I28">
        <v>25746</v>
      </c>
    </row>
    <row r="29" spans="1:9" x14ac:dyDescent="0.2">
      <c r="A29" s="2" t="s">
        <v>32</v>
      </c>
      <c r="B29" s="4"/>
      <c r="C29" s="4"/>
      <c r="D29" s="4">
        <v>3500</v>
      </c>
      <c r="E29" s="13">
        <v>1000</v>
      </c>
      <c r="F29">
        <f>SUM(D29:E29)</f>
        <v>4500</v>
      </c>
      <c r="G29" s="5">
        <f>3315+160</f>
        <v>3475</v>
      </c>
      <c r="I29">
        <f>SUM(F29-G29)</f>
        <v>1025</v>
      </c>
    </row>
    <row r="30" spans="1:9" x14ac:dyDescent="0.2">
      <c r="A30" s="2" t="s">
        <v>33</v>
      </c>
      <c r="B30" s="4"/>
      <c r="C30" s="4"/>
      <c r="D30" s="4">
        <v>500</v>
      </c>
      <c r="E30" s="13">
        <v>2100</v>
      </c>
      <c r="F30">
        <f>SUM(D30:E30)</f>
        <v>2600</v>
      </c>
      <c r="G30" s="5">
        <f>290+395+363+363+363+363+363+363</f>
        <v>2863</v>
      </c>
      <c r="H30">
        <f>46+7+43+84+113+84+42+46+43+172+92+330</f>
        <v>1102</v>
      </c>
      <c r="I30">
        <v>839</v>
      </c>
    </row>
    <row r="31" spans="1:9" x14ac:dyDescent="0.2">
      <c r="A31" s="2" t="s">
        <v>34</v>
      </c>
      <c r="B31" s="4"/>
      <c r="C31" s="4"/>
      <c r="D31" s="4">
        <v>4500</v>
      </c>
      <c r="E31" s="13"/>
      <c r="F31">
        <f>SUM(D31:E31)</f>
        <v>4500</v>
      </c>
      <c r="G31" s="5">
        <f>300+450+125</f>
        <v>875</v>
      </c>
      <c r="I31">
        <f>SUM(F31-G31)</f>
        <v>3625</v>
      </c>
    </row>
    <row r="32" spans="1:9" x14ac:dyDescent="0.2">
      <c r="A32" s="2" t="s">
        <v>35</v>
      </c>
      <c r="B32" s="4"/>
      <c r="C32" s="4"/>
      <c r="D32" s="4">
        <v>1500</v>
      </c>
      <c r="E32" s="12"/>
      <c r="F32">
        <f>SUM(D32:E32)</f>
        <v>1500</v>
      </c>
      <c r="G32" s="5">
        <f>655</f>
        <v>655</v>
      </c>
      <c r="I32">
        <f>SUM(F32-G32)</f>
        <v>845</v>
      </c>
    </row>
    <row r="33" spans="1:11" x14ac:dyDescent="0.2">
      <c r="A33" s="4" t="s">
        <v>36</v>
      </c>
      <c r="B33" s="4"/>
      <c r="C33" s="7"/>
      <c r="D33" s="4">
        <v>6700</v>
      </c>
      <c r="E33" s="12"/>
      <c r="F33">
        <f>SUM(D33:E33)</f>
        <v>6700</v>
      </c>
      <c r="G33" s="6"/>
      <c r="I33">
        <v>6700</v>
      </c>
    </row>
    <row r="34" spans="1:11" x14ac:dyDescent="0.2">
      <c r="A34" s="4"/>
      <c r="B34" s="4"/>
      <c r="C34" s="7"/>
      <c r="D34" s="4"/>
      <c r="E34" s="4"/>
    </row>
    <row r="35" spans="1:11" x14ac:dyDescent="0.2">
      <c r="A35" s="4"/>
      <c r="B35" s="9"/>
      <c r="C35" s="10"/>
      <c r="D35" s="9">
        <f>SUM(D4:D34)</f>
        <v>46194</v>
      </c>
      <c r="E35" s="9">
        <f>SUM(E5:E34)</f>
        <v>27000</v>
      </c>
      <c r="F35">
        <f>SUM(F5:F34)</f>
        <v>73194</v>
      </c>
      <c r="G35">
        <f>SUM(G6:G34)</f>
        <v>44035</v>
      </c>
      <c r="H35">
        <f>SUM(H5:H34)</f>
        <v>41599</v>
      </c>
      <c r="I35">
        <f>SUM(I5:I34)</f>
        <v>70720</v>
      </c>
    </row>
    <row r="38" spans="1:11" x14ac:dyDescent="0.2">
      <c r="A38" s="5" t="s">
        <v>37</v>
      </c>
      <c r="D38">
        <v>39033</v>
      </c>
      <c r="E38">
        <v>12000</v>
      </c>
      <c r="F38">
        <v>51033</v>
      </c>
      <c r="G38" s="5">
        <v>14198</v>
      </c>
      <c r="I38">
        <v>36835</v>
      </c>
    </row>
    <row r="41" spans="1:11" x14ac:dyDescent="0.2">
      <c r="A41" s="5" t="s">
        <v>38</v>
      </c>
      <c r="F41">
        <v>269932</v>
      </c>
      <c r="G41">
        <v>474377</v>
      </c>
      <c r="H41">
        <v>183102</v>
      </c>
      <c r="I41">
        <v>-21343</v>
      </c>
      <c r="J41" s="6" t="s">
        <v>39</v>
      </c>
      <c r="K41" s="6"/>
    </row>
    <row r="44" spans="1:11" x14ac:dyDescent="0.2">
      <c r="I44" s="1">
        <v>86212</v>
      </c>
    </row>
  </sheetData>
  <printOptions gridLines="1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Rowland</dc:creator>
  <cp:lastModifiedBy>Jillian Rowland</cp:lastModifiedBy>
  <cp:lastPrinted>2024-12-01T22:21:49Z</cp:lastPrinted>
  <dcterms:created xsi:type="dcterms:W3CDTF">2024-12-01T12:41:45Z</dcterms:created>
  <dcterms:modified xsi:type="dcterms:W3CDTF">2025-01-01T15:06:39Z</dcterms:modified>
</cp:coreProperties>
</file>