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checkCompatibility="1"/>
  <mc:AlternateContent xmlns:mc="http://schemas.openxmlformats.org/markup-compatibility/2006">
    <mc:Choice Requires="x15">
      <x15ac:absPath xmlns:x15ac="http://schemas.microsoft.com/office/spreadsheetml/2010/11/ac" url="/Users/jillianrowland/Desktop/Web 22-23/"/>
    </mc:Choice>
  </mc:AlternateContent>
  <bookViews>
    <workbookView xWindow="640" yWindow="460" windowWidth="28160" windowHeight="16880" tabRatio="500"/>
  </bookViews>
  <sheets>
    <sheet name="Sheet1" sheetId="1" r:id="rId1"/>
  </sheets>
  <calcPr calcId="150000" refMode="R1C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5" i="1" l="1"/>
  <c r="H29" i="1"/>
  <c r="G30" i="1"/>
  <c r="H28" i="1"/>
  <c r="G28" i="1"/>
  <c r="H27" i="1"/>
  <c r="H20" i="1"/>
  <c r="G42" i="1"/>
  <c r="G40" i="1"/>
  <c r="G33" i="1"/>
  <c r="G21" i="1"/>
  <c r="G19" i="1"/>
  <c r="G16" i="1"/>
  <c r="G14" i="1"/>
  <c r="H64" i="1"/>
  <c r="H5" i="1"/>
  <c r="H4" i="1"/>
  <c r="I12" i="1"/>
  <c r="I45" i="1"/>
  <c r="I73" i="1"/>
  <c r="G69" i="1"/>
  <c r="G71" i="1"/>
  <c r="G73" i="1"/>
  <c r="H21" i="1"/>
  <c r="H22" i="1"/>
  <c r="H30" i="1"/>
  <c r="H31" i="1"/>
  <c r="H36" i="1"/>
  <c r="H37" i="1"/>
  <c r="H40" i="1"/>
  <c r="H43" i="1"/>
  <c r="H44" i="1"/>
  <c r="H45" i="1"/>
</calcChain>
</file>

<file path=xl/sharedStrings.xml><?xml version="1.0" encoding="utf-8"?>
<sst xmlns="http://schemas.openxmlformats.org/spreadsheetml/2006/main" count="68" uniqueCount="65">
  <si>
    <t>RECEIPTS</t>
  </si>
  <si>
    <t>Precept</t>
  </si>
  <si>
    <t>CIL receipt</t>
  </si>
  <si>
    <t>Locality Budget</t>
  </si>
  <si>
    <t>Recycling Grant</t>
  </si>
  <si>
    <t>Interest</t>
  </si>
  <si>
    <t>Advertising</t>
  </si>
  <si>
    <t>PAYMENTS</t>
  </si>
  <si>
    <t>ADMINISTRATION</t>
  </si>
  <si>
    <t>Subscription</t>
  </si>
  <si>
    <t>Insurance</t>
  </si>
  <si>
    <t>Audit Commission</t>
  </si>
  <si>
    <t>Salary</t>
  </si>
  <si>
    <t>Hall Hire &amp; ZOOM</t>
  </si>
  <si>
    <t>Expenses</t>
  </si>
  <si>
    <t>MESSENGER</t>
  </si>
  <si>
    <t>Printing</t>
  </si>
  <si>
    <t>STREET CLEANING</t>
  </si>
  <si>
    <t>SECTION 137</t>
  </si>
  <si>
    <t>SARS</t>
  </si>
  <si>
    <t>DONATIONS</t>
  </si>
  <si>
    <t>British Legion</t>
  </si>
  <si>
    <t>Citizens Advice</t>
  </si>
  <si>
    <t>St Andrews Churchyard</t>
  </si>
  <si>
    <t>ViILLAGE HALL</t>
  </si>
  <si>
    <t>STREET LIGHTING</t>
  </si>
  <si>
    <t>Maintenance &amp; energy</t>
  </si>
  <si>
    <t>PLAYING FIELD</t>
  </si>
  <si>
    <t>MSDC Bin Collection</t>
  </si>
  <si>
    <t>Grass cutting</t>
  </si>
  <si>
    <t>PLAY AREA</t>
  </si>
  <si>
    <t>Repairs</t>
  </si>
  <si>
    <t>Inspection</t>
  </si>
  <si>
    <t>New equipment</t>
  </si>
  <si>
    <t>CCTV</t>
  </si>
  <si>
    <t>ICO</t>
  </si>
  <si>
    <t>VAT</t>
  </si>
  <si>
    <t>HMRC</t>
  </si>
  <si>
    <t>TOTALS</t>
  </si>
  <si>
    <t>NORTON PARISH COUNCIL</t>
  </si>
  <si>
    <t>Santander</t>
  </si>
  <si>
    <t>Deposit account</t>
  </si>
  <si>
    <t>Business  Account</t>
  </si>
  <si>
    <t>Less unpresented cheques</t>
  </si>
  <si>
    <t>Payments</t>
  </si>
  <si>
    <t>RECEIPTS AND PAYMENTS ACCOUNTS - year ended 31st March 2022</t>
  </si>
  <si>
    <t>Year ended 31st March 2022</t>
  </si>
  <si>
    <t>BALANCES 1st April 21</t>
  </si>
  <si>
    <t>BALANCES 31 March 2022</t>
  </si>
  <si>
    <t>VAT Repayment 20/21</t>
  </si>
  <si>
    <t>Donation for Jubilee Mugs</t>
  </si>
  <si>
    <t>Parish Grant</t>
  </si>
  <si>
    <t>Business Account</t>
  </si>
  <si>
    <t>Less unpresented cheque</t>
  </si>
  <si>
    <t>Web Site</t>
  </si>
  <si>
    <t>Jubilee</t>
  </si>
  <si>
    <t>Mugs</t>
  </si>
  <si>
    <t>Wildlife Trust</t>
  </si>
  <si>
    <t>S.I.D.s</t>
  </si>
  <si>
    <t>Tree maintenance</t>
  </si>
  <si>
    <t>Planters</t>
  </si>
  <si>
    <t>Neighbourhood watch</t>
  </si>
  <si>
    <t>Grant &amp; Wifi</t>
  </si>
  <si>
    <t>ALLOTMENTS</t>
  </si>
  <si>
    <t>Pest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</si>
</sst>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Verdana"/>
    </font>
    <font>
      <sz val="10"/>
      <name val="Verdana"/>
    </font>
    <font>
      <sz val="10"/>
      <color theme="1"/>
      <name val="Verdana"/>
    </font>
    <font>
      <sz val="12"/>
      <name val="Verdana"/>
    </font>
    <font>
      <sz val="10"/>
      <color indexed="8"/>
      <name val="Verdana"/>
    </font>
    <font>
      <sz val="10"/>
      <color indexed="10"/>
      <name val="Verdana"/>
    </font>
    <font>
      <sz val="10"/>
      <color rgb="FFFF0000"/>
      <name val="Verdana"/>
    </font>
    <font>
      <b/>
      <sz val="12"/>
      <color theme="1"/>
      <name val="Calibri (Body)"/>
    </font>
    <font>
      <b/>
      <sz val="10"/>
      <name val="Verdana"/>
    </font>
    <font>
      <b/>
      <sz val="10"/>
      <color rgb="FFFF0000"/>
      <name val="Verdana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2" fontId="0" fillId="0" borderId="0" xfId="0" applyNumberFormat="1" applyFont="1"/>
    <xf numFmtId="0" fontId="0" fillId="0" borderId="0" xfId="0" applyFont="1"/>
    <xf numFmtId="2" fontId="3" fillId="0" borderId="0" xfId="0" applyNumberFormat="1" applyFont="1"/>
    <xf numFmtId="2" fontId="0" fillId="0" borderId="0" xfId="0" applyNumberFormat="1"/>
    <xf numFmtId="2" fontId="5" fillId="0" borderId="0" xfId="0" applyNumberFormat="1" applyFont="1"/>
    <xf numFmtId="2" fontId="1" fillId="0" borderId="0" xfId="0" applyNumberFormat="1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9" fillId="0" borderId="0" xfId="0" applyNumberFormat="1" applyFont="1"/>
    <xf numFmtId="0" fontId="10" fillId="0" borderId="0" xfId="0" applyFont="1"/>
    <xf numFmtId="2" fontId="2" fillId="0" borderId="0" xfId="0" applyNumberFormat="1" applyFont="1"/>
    <xf numFmtId="0" fontId="2" fillId="0" borderId="0" xfId="0" applyFont="1"/>
    <xf numFmtId="0" fontId="11" fillId="0" borderId="0" xfId="0" applyFont="1"/>
    <xf numFmtId="2" fontId="12" fillId="0" borderId="0" xfId="0" applyNumberFormat="1" applyFont="1"/>
    <xf numFmtId="2" fontId="4" fillId="0" borderId="0" xfId="0" applyNumberFormat="1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view="pageLayout" topLeftCell="A3" workbookViewId="0">
      <selection activeCell="G71" sqref="G71"/>
    </sheetView>
  </sheetViews>
  <sheetFormatPr baseColWidth="10" defaultRowHeight="16" x14ac:dyDescent="0.2"/>
  <cols>
    <col min="5" max="5" width="2.83203125" customWidth="1"/>
    <col min="6" max="6" width="2.5" customWidth="1"/>
  </cols>
  <sheetData>
    <row r="1" spans="1:10" x14ac:dyDescent="0.2">
      <c r="A1" t="s">
        <v>45</v>
      </c>
    </row>
    <row r="2" spans="1:10" x14ac:dyDescent="0.2">
      <c r="A2" s="1" t="s">
        <v>0</v>
      </c>
    </row>
    <row r="3" spans="1:10" x14ac:dyDescent="0.2">
      <c r="A3" s="2" t="s">
        <v>1</v>
      </c>
      <c r="G3" s="3"/>
      <c r="H3" s="4">
        <v>22000</v>
      </c>
      <c r="I3" s="5"/>
    </row>
    <row r="4" spans="1:10" x14ac:dyDescent="0.2">
      <c r="A4" t="s">
        <v>2</v>
      </c>
      <c r="G4" s="3"/>
      <c r="H4" s="4">
        <f>36327.76+21589.6</f>
        <v>57917.36</v>
      </c>
      <c r="I4" s="5"/>
    </row>
    <row r="5" spans="1:10" x14ac:dyDescent="0.2">
      <c r="A5" t="s">
        <v>3</v>
      </c>
      <c r="G5" s="3"/>
      <c r="H5" s="4">
        <f>1500+750+3000</f>
        <v>5250</v>
      </c>
      <c r="I5" s="4"/>
    </row>
    <row r="6" spans="1:10" x14ac:dyDescent="0.2">
      <c r="A6" t="s">
        <v>51</v>
      </c>
      <c r="G6" s="3"/>
      <c r="H6" s="4">
        <v>307</v>
      </c>
      <c r="I6" s="5"/>
    </row>
    <row r="7" spans="1:10" x14ac:dyDescent="0.2">
      <c r="A7" t="s">
        <v>4</v>
      </c>
      <c r="G7" s="3"/>
      <c r="H7" s="4">
        <v>1293</v>
      </c>
      <c r="I7" s="5"/>
    </row>
    <row r="8" spans="1:10" x14ac:dyDescent="0.2">
      <c r="A8" t="s">
        <v>5</v>
      </c>
      <c r="G8" s="3"/>
      <c r="H8" s="4">
        <v>2.12</v>
      </c>
      <c r="I8" s="5"/>
    </row>
    <row r="9" spans="1:10" x14ac:dyDescent="0.2">
      <c r="A9" t="s">
        <v>49</v>
      </c>
      <c r="G9" s="3"/>
      <c r="H9" s="4">
        <v>2413.19</v>
      </c>
      <c r="I9" s="6"/>
      <c r="J9" s="7"/>
    </row>
    <row r="10" spans="1:10" x14ac:dyDescent="0.2">
      <c r="A10" t="s">
        <v>6</v>
      </c>
      <c r="G10" s="3"/>
      <c r="H10" s="4">
        <v>1460.1</v>
      </c>
      <c r="I10" s="4"/>
      <c r="J10" s="7"/>
    </row>
    <row r="11" spans="1:10" x14ac:dyDescent="0.2">
      <c r="A11" t="s">
        <v>50</v>
      </c>
      <c r="G11" s="3"/>
      <c r="H11" s="4">
        <v>900</v>
      </c>
      <c r="I11" s="8"/>
      <c r="J11" s="7"/>
    </row>
    <row r="12" spans="1:10" x14ac:dyDescent="0.2">
      <c r="A12" s="2"/>
      <c r="G12" s="9"/>
      <c r="H12" s="4"/>
      <c r="I12" s="6">
        <f>SUM(H3:H11)</f>
        <v>91542.77</v>
      </c>
    </row>
    <row r="13" spans="1:10" x14ac:dyDescent="0.2">
      <c r="A13" s="1" t="s">
        <v>7</v>
      </c>
      <c r="F13" s="7"/>
      <c r="G13" s="9"/>
      <c r="H13" s="3"/>
      <c r="I13" s="9"/>
    </row>
    <row r="14" spans="1:10" x14ac:dyDescent="0.2">
      <c r="A14" s="5" t="s">
        <v>8</v>
      </c>
      <c r="C14" t="s">
        <v>9</v>
      </c>
      <c r="F14" s="7"/>
      <c r="G14" s="4">
        <f>12+393.77</f>
        <v>405.77</v>
      </c>
      <c r="H14" s="9"/>
      <c r="I14" s="9"/>
    </row>
    <row r="15" spans="1:10" x14ac:dyDescent="0.2">
      <c r="C15" t="s">
        <v>10</v>
      </c>
      <c r="F15" s="10"/>
      <c r="G15" s="4">
        <v>1326.04</v>
      </c>
      <c r="H15" s="9"/>
      <c r="I15" s="9"/>
    </row>
    <row r="16" spans="1:10" x14ac:dyDescent="0.2">
      <c r="C16" t="s">
        <v>11</v>
      </c>
      <c r="F16" s="7"/>
      <c r="G16" s="4">
        <f>300+286</f>
        <v>586</v>
      </c>
      <c r="H16" s="9"/>
      <c r="I16" s="9"/>
    </row>
    <row r="17" spans="1:9" x14ac:dyDescent="0.2">
      <c r="C17" s="11" t="s">
        <v>12</v>
      </c>
      <c r="F17" s="7"/>
      <c r="G17" s="4">
        <v>1999.96</v>
      </c>
      <c r="H17" s="9"/>
      <c r="I17" s="9"/>
    </row>
    <row r="18" spans="1:9" x14ac:dyDescent="0.2">
      <c r="C18" s="11" t="s">
        <v>13</v>
      </c>
      <c r="F18" s="7"/>
      <c r="G18" s="8">
        <v>180</v>
      </c>
      <c r="H18" s="9"/>
      <c r="I18" s="9"/>
    </row>
    <row r="19" spans="1:9" x14ac:dyDescent="0.2">
      <c r="C19" s="11" t="s">
        <v>14</v>
      </c>
      <c r="F19" s="7"/>
      <c r="G19" s="8">
        <f>114.3+25+200</f>
        <v>339.3</v>
      </c>
      <c r="H19" s="4"/>
      <c r="I19" s="9"/>
    </row>
    <row r="20" spans="1:9" x14ac:dyDescent="0.2">
      <c r="C20" s="11" t="s">
        <v>54</v>
      </c>
      <c r="G20" s="4">
        <v>240</v>
      </c>
      <c r="H20" s="4">
        <f>SUM(G14:G20)</f>
        <v>5077.0700000000006</v>
      </c>
      <c r="I20" s="9"/>
    </row>
    <row r="21" spans="1:9" x14ac:dyDescent="0.2">
      <c r="A21" t="s">
        <v>15</v>
      </c>
      <c r="C21" t="s">
        <v>16</v>
      </c>
      <c r="F21" s="7"/>
      <c r="G21" s="4">
        <f>2147+28</f>
        <v>2175</v>
      </c>
      <c r="H21" s="4">
        <f>SUM(G21)</f>
        <v>2175</v>
      </c>
      <c r="I21" s="9"/>
    </row>
    <row r="22" spans="1:9" x14ac:dyDescent="0.2">
      <c r="A22" t="s">
        <v>17</v>
      </c>
      <c r="C22" s="12"/>
      <c r="F22" s="7"/>
      <c r="G22" s="4">
        <v>97.68</v>
      </c>
      <c r="H22" s="4">
        <f>SUM(G22)</f>
        <v>97.68</v>
      </c>
      <c r="I22" s="9"/>
    </row>
    <row r="23" spans="1:9" x14ac:dyDescent="0.2">
      <c r="A23" t="s">
        <v>18</v>
      </c>
      <c r="C23" t="s">
        <v>19</v>
      </c>
      <c r="F23" s="7"/>
      <c r="G23" s="4">
        <v>150</v>
      </c>
      <c r="H23" s="9"/>
      <c r="I23" s="9"/>
    </row>
    <row r="24" spans="1:9" x14ac:dyDescent="0.2">
      <c r="C24" t="s">
        <v>57</v>
      </c>
      <c r="G24" s="4">
        <v>38</v>
      </c>
      <c r="H24" s="9"/>
      <c r="I24" s="9"/>
    </row>
    <row r="25" spans="1:9" x14ac:dyDescent="0.2">
      <c r="A25" t="s">
        <v>20</v>
      </c>
      <c r="C25" t="s">
        <v>21</v>
      </c>
      <c r="F25" s="7"/>
      <c r="G25" s="4">
        <v>35</v>
      </c>
      <c r="H25" s="9"/>
      <c r="I25" s="9"/>
    </row>
    <row r="26" spans="1:9" x14ac:dyDescent="0.2">
      <c r="C26" t="s">
        <v>22</v>
      </c>
      <c r="G26" s="4">
        <v>50</v>
      </c>
      <c r="H26" s="7"/>
      <c r="I26" s="9"/>
    </row>
    <row r="27" spans="1:9" x14ac:dyDescent="0.2">
      <c r="C27" t="s">
        <v>23</v>
      </c>
      <c r="G27" s="4">
        <v>430</v>
      </c>
      <c r="H27" s="4">
        <f>SUM(G23:G27)</f>
        <v>703</v>
      </c>
      <c r="I27" s="9"/>
    </row>
    <row r="28" spans="1:9" x14ac:dyDescent="0.2">
      <c r="A28" t="s">
        <v>58</v>
      </c>
      <c r="G28" s="4">
        <f>53.39+3664.66+107+10904.85</f>
        <v>14729.9</v>
      </c>
      <c r="H28" s="4">
        <f>SUM(G28)</f>
        <v>14729.9</v>
      </c>
      <c r="I28" s="9"/>
    </row>
    <row r="29" spans="1:9" x14ac:dyDescent="0.2">
      <c r="A29" t="s">
        <v>24</v>
      </c>
      <c r="C29" t="s">
        <v>62</v>
      </c>
      <c r="G29" s="4">
        <v>2316.8000000000002</v>
      </c>
      <c r="H29" s="4">
        <f>SUM(G29)</f>
        <v>2316.8000000000002</v>
      </c>
      <c r="I29" s="9"/>
    </row>
    <row r="30" spans="1:9" x14ac:dyDescent="0.2">
      <c r="A30" t="s">
        <v>63</v>
      </c>
      <c r="F30" s="7"/>
      <c r="G30" s="4">
        <f>750+74.17+111.72</f>
        <v>935.89</v>
      </c>
      <c r="H30" s="4">
        <f>SUM(G30)</f>
        <v>935.89</v>
      </c>
      <c r="I30" s="9"/>
    </row>
    <row r="31" spans="1:9" x14ac:dyDescent="0.2">
      <c r="A31" t="s">
        <v>25</v>
      </c>
      <c r="C31" t="s">
        <v>26</v>
      </c>
      <c r="F31" s="7"/>
      <c r="G31" s="4">
        <v>3140.47</v>
      </c>
      <c r="H31" s="4">
        <f>SUM(G31)</f>
        <v>3140.47</v>
      </c>
      <c r="I31" s="9"/>
    </row>
    <row r="32" spans="1:9" x14ac:dyDescent="0.2">
      <c r="A32" t="s">
        <v>27</v>
      </c>
      <c r="C32" t="s">
        <v>64</v>
      </c>
      <c r="G32" s="4">
        <v>350</v>
      </c>
      <c r="H32" s="4"/>
      <c r="I32" s="9"/>
    </row>
    <row r="33" spans="1:9" x14ac:dyDescent="0.2">
      <c r="C33" t="s">
        <v>59</v>
      </c>
      <c r="G33" s="4">
        <f>4267.5+570</f>
        <v>4837.5</v>
      </c>
      <c r="H33" s="3"/>
      <c r="I33" s="9"/>
    </row>
    <row r="34" spans="1:9" x14ac:dyDescent="0.2">
      <c r="C34" t="s">
        <v>28</v>
      </c>
      <c r="F34" s="7"/>
      <c r="G34" s="4">
        <v>490.08</v>
      </c>
      <c r="H34" s="4"/>
      <c r="I34" s="9"/>
    </row>
    <row r="35" spans="1:9" x14ac:dyDescent="0.2">
      <c r="C35" t="s">
        <v>29</v>
      </c>
      <c r="F35" s="7"/>
      <c r="G35" s="4">
        <v>1422.71</v>
      </c>
      <c r="H35" s="4">
        <f>SUM(G32:G35)</f>
        <v>7100.29</v>
      </c>
      <c r="I35" s="9"/>
    </row>
    <row r="36" spans="1:9" x14ac:dyDescent="0.2">
      <c r="A36" t="s">
        <v>55</v>
      </c>
      <c r="C36" t="s">
        <v>56</v>
      </c>
      <c r="F36" s="7"/>
      <c r="G36" s="4">
        <v>1247.5</v>
      </c>
      <c r="H36" s="4">
        <f>SUM(G36)</f>
        <v>1247.5</v>
      </c>
      <c r="I36" s="9"/>
    </row>
    <row r="37" spans="1:9" x14ac:dyDescent="0.2">
      <c r="A37" t="s">
        <v>61</v>
      </c>
      <c r="G37" s="4">
        <v>441.5</v>
      </c>
      <c r="H37" s="4">
        <f>SUM(G37)</f>
        <v>441.5</v>
      </c>
      <c r="I37" s="3"/>
    </row>
    <row r="38" spans="1:9" x14ac:dyDescent="0.2">
      <c r="A38" s="5" t="s">
        <v>30</v>
      </c>
      <c r="C38" t="s">
        <v>31</v>
      </c>
      <c r="G38" s="4">
        <v>520</v>
      </c>
      <c r="H38" s="9"/>
      <c r="I38" s="9"/>
    </row>
    <row r="39" spans="1:9" x14ac:dyDescent="0.2">
      <c r="C39" t="s">
        <v>32</v>
      </c>
      <c r="F39" s="7"/>
      <c r="G39" s="4">
        <v>150.78</v>
      </c>
      <c r="H39" s="9"/>
      <c r="I39" s="9"/>
    </row>
    <row r="40" spans="1:9" x14ac:dyDescent="0.2">
      <c r="C40" t="s">
        <v>33</v>
      </c>
      <c r="F40" s="7"/>
      <c r="G40" s="4">
        <f>5412.71+4340.5+4678.5</f>
        <v>14431.71</v>
      </c>
      <c r="H40" s="4">
        <f>SUM(G38:G40)</f>
        <v>15102.49</v>
      </c>
      <c r="I40" s="3"/>
    </row>
    <row r="41" spans="1:9" x14ac:dyDescent="0.2">
      <c r="A41" t="s">
        <v>34</v>
      </c>
      <c r="C41" t="s">
        <v>35</v>
      </c>
      <c r="F41" s="7"/>
      <c r="G41" s="4">
        <v>40</v>
      </c>
      <c r="H41" s="4">
        <v>40</v>
      </c>
      <c r="I41" s="9"/>
    </row>
    <row r="42" spans="1:9" x14ac:dyDescent="0.2">
      <c r="A42" t="s">
        <v>60</v>
      </c>
      <c r="G42" s="4">
        <f>61.41+127.14</f>
        <v>188.55</v>
      </c>
      <c r="H42" s="4">
        <v>188.55</v>
      </c>
      <c r="I42" s="13"/>
    </row>
    <row r="43" spans="1:9" x14ac:dyDescent="0.2">
      <c r="A43" s="5" t="s">
        <v>36</v>
      </c>
      <c r="G43" s="5">
        <v>8495.23</v>
      </c>
      <c r="H43" s="5">
        <f>SUM(G43)</f>
        <v>8495.23</v>
      </c>
      <c r="I43" s="9"/>
    </row>
    <row r="44" spans="1:9" x14ac:dyDescent="0.2">
      <c r="A44" t="s">
        <v>37</v>
      </c>
      <c r="F44" s="7"/>
      <c r="G44" s="4">
        <v>522</v>
      </c>
      <c r="H44" s="4">
        <f>SUM(G44)</f>
        <v>522</v>
      </c>
      <c r="I44" s="9"/>
    </row>
    <row r="45" spans="1:9" x14ac:dyDescent="0.2">
      <c r="A45" s="14" t="s">
        <v>38</v>
      </c>
      <c r="G45" s="3"/>
      <c r="H45" s="15">
        <f>SUM(H19:H44)</f>
        <v>62313.369999999995</v>
      </c>
      <c r="I45" s="15">
        <f>SUM(I11:I44)</f>
        <v>91542.77</v>
      </c>
    </row>
    <row r="47" spans="1:9" x14ac:dyDescent="0.2">
      <c r="G47" s="3"/>
      <c r="H47" s="9"/>
      <c r="I47" s="9"/>
    </row>
    <row r="48" spans="1:9" x14ac:dyDescent="0.2">
      <c r="G48" s="9"/>
      <c r="H48" s="16"/>
      <c r="I48" s="9"/>
    </row>
    <row r="49" spans="1:9" x14ac:dyDescent="0.2">
      <c r="A49" s="17"/>
      <c r="F49" s="7"/>
      <c r="G49" s="9"/>
      <c r="H49" s="18"/>
      <c r="I49" s="9"/>
    </row>
    <row r="50" spans="1:9" x14ac:dyDescent="0.2">
      <c r="I50" s="9"/>
    </row>
    <row r="51" spans="1:9" x14ac:dyDescent="0.2">
      <c r="I51" s="9"/>
    </row>
    <row r="52" spans="1:9" x14ac:dyDescent="0.2">
      <c r="A52" s="17" t="s">
        <v>39</v>
      </c>
      <c r="B52" s="17"/>
      <c r="C52" s="17"/>
      <c r="D52" s="2"/>
      <c r="E52" s="2"/>
      <c r="F52" s="19"/>
      <c r="G52" s="13"/>
      <c r="H52" s="13"/>
      <c r="I52" s="13"/>
    </row>
    <row r="53" spans="1:9" x14ac:dyDescent="0.2">
      <c r="A53" s="2" t="s">
        <v>46</v>
      </c>
      <c r="B53" s="2"/>
      <c r="C53" s="2"/>
      <c r="D53" s="2"/>
      <c r="E53" s="2"/>
      <c r="F53" s="19"/>
      <c r="G53" s="13"/>
      <c r="H53" s="13"/>
      <c r="I53" s="13"/>
    </row>
    <row r="54" spans="1:9" x14ac:dyDescent="0.2">
      <c r="A54" s="2"/>
      <c r="B54" s="2"/>
      <c r="C54" s="2"/>
      <c r="D54" s="2"/>
      <c r="E54" s="2"/>
      <c r="F54" s="19"/>
      <c r="G54" s="13"/>
      <c r="H54" s="13"/>
      <c r="I54" s="13"/>
    </row>
    <row r="55" spans="1:9" x14ac:dyDescent="0.2">
      <c r="A55" s="2"/>
      <c r="B55" s="2"/>
      <c r="C55" s="2"/>
      <c r="D55" s="2"/>
      <c r="E55" s="2"/>
      <c r="F55" s="19"/>
      <c r="G55" s="13"/>
      <c r="H55" s="13"/>
      <c r="I55" s="13"/>
    </row>
    <row r="56" spans="1:9" x14ac:dyDescent="0.2">
      <c r="A56" s="2"/>
      <c r="B56" s="2"/>
      <c r="C56" s="2"/>
      <c r="D56" s="2"/>
      <c r="E56" s="2"/>
      <c r="F56" s="19"/>
      <c r="G56" s="18"/>
      <c r="H56" s="13"/>
      <c r="I56" s="18"/>
    </row>
    <row r="57" spans="1:9" x14ac:dyDescent="0.2">
      <c r="A57" s="2"/>
      <c r="B57" s="2"/>
      <c r="C57" s="2"/>
      <c r="D57" s="2"/>
      <c r="E57" s="2"/>
      <c r="F57" s="19"/>
      <c r="G57" s="13"/>
      <c r="H57" s="13"/>
      <c r="I57" s="13"/>
    </row>
    <row r="58" spans="1:9" x14ac:dyDescent="0.2">
      <c r="A58" s="2"/>
      <c r="B58" s="2"/>
      <c r="C58" s="2"/>
      <c r="D58" s="2"/>
      <c r="E58" s="2"/>
      <c r="F58" s="19"/>
      <c r="G58" s="13"/>
      <c r="H58" s="13"/>
      <c r="I58" s="13"/>
    </row>
    <row r="59" spans="1:9" x14ac:dyDescent="0.2">
      <c r="A59" s="2" t="s">
        <v>47</v>
      </c>
      <c r="B59" s="2"/>
      <c r="C59" s="2"/>
      <c r="D59" s="2"/>
      <c r="E59" s="2"/>
      <c r="F59" s="19"/>
      <c r="G59" s="13"/>
      <c r="H59" s="13"/>
      <c r="I59" s="13"/>
    </row>
    <row r="60" spans="1:9" x14ac:dyDescent="0.2">
      <c r="A60" s="2"/>
      <c r="B60" s="2"/>
      <c r="C60" s="2"/>
      <c r="D60" s="2"/>
      <c r="E60" s="2"/>
      <c r="F60" s="19"/>
      <c r="G60" s="13"/>
      <c r="H60" s="13"/>
      <c r="I60" s="13"/>
    </row>
    <row r="61" spans="1:9" x14ac:dyDescent="0.2">
      <c r="A61" s="2"/>
      <c r="B61" s="2" t="s">
        <v>40</v>
      </c>
      <c r="C61" s="2" t="s">
        <v>52</v>
      </c>
      <c r="D61" s="2"/>
      <c r="E61" s="2"/>
      <c r="F61" s="19"/>
      <c r="G61" s="13"/>
      <c r="H61" s="8">
        <v>48665.96</v>
      </c>
      <c r="I61" s="13"/>
    </row>
    <row r="62" spans="1:9" x14ac:dyDescent="0.2">
      <c r="A62" s="2"/>
      <c r="B62" s="2"/>
      <c r="C62" s="2" t="s">
        <v>41</v>
      </c>
      <c r="D62" s="2"/>
      <c r="E62" s="2"/>
      <c r="F62" s="19"/>
      <c r="G62" s="13"/>
      <c r="H62" s="8">
        <v>5577.08</v>
      </c>
      <c r="I62" s="13"/>
    </row>
    <row r="63" spans="1:9" x14ac:dyDescent="0.2">
      <c r="A63" s="2"/>
      <c r="B63" s="2"/>
      <c r="C63" s="2" t="s">
        <v>53</v>
      </c>
      <c r="D63" s="2"/>
      <c r="E63" s="2"/>
      <c r="F63" s="19"/>
      <c r="G63" s="13"/>
      <c r="H63" s="8">
        <v>242</v>
      </c>
      <c r="I63" s="13"/>
    </row>
    <row r="64" spans="1:9" x14ac:dyDescent="0.2">
      <c r="A64" s="2"/>
      <c r="B64" s="2"/>
      <c r="C64" s="2"/>
      <c r="D64" s="2"/>
      <c r="E64" s="2"/>
      <c r="F64" s="19"/>
      <c r="G64" s="13"/>
      <c r="H64" s="8">
        <f>SUM(H61:H62)-H63</f>
        <v>54001.04</v>
      </c>
      <c r="I64" s="6">
        <v>54001.04</v>
      </c>
    </row>
    <row r="65" spans="1:9" x14ac:dyDescent="0.2">
      <c r="A65" s="2" t="s">
        <v>48</v>
      </c>
      <c r="B65" s="2"/>
      <c r="C65" s="2"/>
      <c r="D65" s="2"/>
      <c r="E65" s="2"/>
      <c r="F65" s="19"/>
      <c r="G65" s="13"/>
      <c r="H65" s="13"/>
      <c r="I65" s="13"/>
    </row>
    <row r="66" spans="1:9" x14ac:dyDescent="0.2">
      <c r="A66" s="2"/>
      <c r="B66" s="2"/>
      <c r="C66" s="2"/>
      <c r="D66" s="2"/>
      <c r="E66" s="2"/>
      <c r="F66" s="19"/>
      <c r="G66" s="13"/>
      <c r="H66" s="13"/>
      <c r="I66" s="13"/>
    </row>
    <row r="67" spans="1:9" x14ac:dyDescent="0.2">
      <c r="A67" s="2"/>
      <c r="B67" s="2" t="s">
        <v>40</v>
      </c>
      <c r="C67" s="2" t="s">
        <v>42</v>
      </c>
      <c r="D67" s="2"/>
      <c r="E67" s="2"/>
      <c r="F67" s="19"/>
      <c r="G67" s="4">
        <v>28039.4</v>
      </c>
      <c r="H67" s="13"/>
      <c r="I67" s="13"/>
    </row>
    <row r="68" spans="1:9" x14ac:dyDescent="0.2">
      <c r="A68" s="2"/>
      <c r="B68" s="2"/>
      <c r="C68" s="2" t="s">
        <v>41</v>
      </c>
      <c r="D68" s="2"/>
      <c r="E68" s="2"/>
      <c r="F68" s="19"/>
      <c r="G68" s="4">
        <v>55579.199999999997</v>
      </c>
      <c r="H68" s="13"/>
      <c r="I68" s="13"/>
    </row>
    <row r="69" spans="1:9" x14ac:dyDescent="0.2">
      <c r="A69" s="2"/>
      <c r="B69" s="2"/>
      <c r="C69" s="2"/>
      <c r="D69" s="2"/>
      <c r="E69" s="2"/>
      <c r="F69" s="19"/>
      <c r="G69" s="4">
        <f>SUM(G67:G68)</f>
        <v>83618.600000000006</v>
      </c>
      <c r="H69" s="13"/>
      <c r="I69" s="13"/>
    </row>
    <row r="70" spans="1:9" x14ac:dyDescent="0.2">
      <c r="A70" s="2"/>
      <c r="B70" s="2"/>
      <c r="C70" s="2" t="s">
        <v>43</v>
      </c>
      <c r="D70" s="2"/>
      <c r="E70" s="2"/>
      <c r="F70" s="19"/>
      <c r="G70" s="4">
        <v>388.16</v>
      </c>
      <c r="H70" s="13"/>
      <c r="I70" s="13"/>
    </row>
    <row r="71" spans="1:9" x14ac:dyDescent="0.2">
      <c r="A71" s="2"/>
      <c r="B71" s="2"/>
      <c r="C71" s="2"/>
      <c r="D71" s="2"/>
      <c r="E71" s="2"/>
      <c r="F71" s="19"/>
      <c r="G71" s="4">
        <f>SUM(G69-G70)</f>
        <v>83230.44</v>
      </c>
      <c r="H71" s="13"/>
      <c r="I71" s="13"/>
    </row>
    <row r="72" spans="1:9" x14ac:dyDescent="0.2">
      <c r="A72" s="2"/>
      <c r="B72" s="2"/>
      <c r="C72" s="2" t="s">
        <v>44</v>
      </c>
      <c r="D72" s="2"/>
      <c r="E72" s="2"/>
      <c r="F72" s="19"/>
      <c r="G72" s="8">
        <v>62313.37</v>
      </c>
      <c r="H72" s="13"/>
      <c r="I72" s="13"/>
    </row>
    <row r="73" spans="1:9" x14ac:dyDescent="0.2">
      <c r="A73" s="17" t="s">
        <v>38</v>
      </c>
      <c r="B73" s="2"/>
      <c r="C73" s="2"/>
      <c r="D73" s="2"/>
      <c r="E73" s="2"/>
      <c r="F73" s="19"/>
      <c r="G73" s="6">
        <f>SUM(G71:G72)</f>
        <v>145543.81</v>
      </c>
      <c r="H73" s="13"/>
      <c r="I73" s="6">
        <f>SUM(I45:I72)</f>
        <v>145543.81</v>
      </c>
    </row>
    <row r="75" spans="1:9" x14ac:dyDescent="0.2">
      <c r="A75" s="2"/>
      <c r="B75" s="2"/>
      <c r="C75" s="2"/>
      <c r="D75" s="2"/>
      <c r="E75" s="2"/>
      <c r="F75" s="19"/>
      <c r="G75" s="13"/>
      <c r="H75" s="13"/>
      <c r="I75" s="13"/>
    </row>
    <row r="77" spans="1:9" x14ac:dyDescent="0.2">
      <c r="C77" s="20"/>
      <c r="D77" s="20"/>
    </row>
    <row r="78" spans="1:9" x14ac:dyDescent="0.2">
      <c r="B78" s="20"/>
      <c r="C78" s="20"/>
      <c r="D78" s="20"/>
    </row>
    <row r="79" spans="1:9" x14ac:dyDescent="0.2">
      <c r="A79" s="20"/>
      <c r="B79" s="20"/>
      <c r="C79" s="20"/>
      <c r="D79" s="20"/>
    </row>
    <row r="80" spans="1:9" x14ac:dyDescent="0.2">
      <c r="B80" s="20"/>
      <c r="C80" s="20"/>
      <c r="D80" s="5"/>
    </row>
    <row r="81" spans="1:9" x14ac:dyDescent="0.2">
      <c r="A81" s="2"/>
      <c r="B81" s="20"/>
      <c r="C81" s="20"/>
      <c r="D81" s="5"/>
      <c r="E81" s="2"/>
      <c r="F81" s="19"/>
      <c r="G81" s="13"/>
      <c r="H81" s="13"/>
      <c r="I81" s="13"/>
    </row>
    <row r="82" spans="1:9" x14ac:dyDescent="0.2">
      <c r="B82" s="20"/>
      <c r="C82" s="20"/>
      <c r="D82" s="5"/>
      <c r="E82" s="2"/>
      <c r="F82" s="19"/>
      <c r="G82" s="13"/>
      <c r="H82" s="13"/>
      <c r="I82" s="13"/>
    </row>
    <row r="83" spans="1:9" x14ac:dyDescent="0.2">
      <c r="B83" s="20"/>
      <c r="C83" s="20"/>
      <c r="D83" s="5"/>
      <c r="E83" s="2"/>
      <c r="F83" s="19"/>
      <c r="G83" s="13"/>
      <c r="H83" s="13"/>
      <c r="I83" s="13"/>
    </row>
    <row r="84" spans="1:9" x14ac:dyDescent="0.2">
      <c r="B84" s="20"/>
      <c r="D84" s="5"/>
      <c r="G84" s="3"/>
      <c r="H84" s="3"/>
      <c r="I84" s="3"/>
    </row>
    <row r="85" spans="1:9" x14ac:dyDescent="0.2">
      <c r="B85" s="20"/>
      <c r="C85" s="20"/>
      <c r="D85" s="5"/>
      <c r="G85" s="3"/>
      <c r="H85" s="3"/>
      <c r="I85" s="3"/>
    </row>
    <row r="86" spans="1:9" x14ac:dyDescent="0.2">
      <c r="B86" s="20"/>
      <c r="C86" s="20"/>
      <c r="D86" s="5"/>
      <c r="G86" s="3"/>
      <c r="H86" s="3"/>
      <c r="I86" s="3"/>
    </row>
    <row r="87" spans="1:9" x14ac:dyDescent="0.2">
      <c r="B87" s="20"/>
      <c r="C87" s="20"/>
      <c r="D87" s="16"/>
      <c r="G87" s="3"/>
      <c r="H87" s="3"/>
      <c r="I87" s="3"/>
    </row>
    <row r="88" spans="1:9" x14ac:dyDescent="0.2">
      <c r="B88" s="20"/>
      <c r="C88" s="20"/>
      <c r="D88" s="20"/>
      <c r="G88" s="3"/>
      <c r="H88" s="3"/>
      <c r="I88" s="3"/>
    </row>
    <row r="89" spans="1:9" x14ac:dyDescent="0.2">
      <c r="G89" s="3"/>
      <c r="H89" s="3"/>
      <c r="I89" s="3"/>
    </row>
    <row r="90" spans="1:9" x14ac:dyDescent="0.2">
      <c r="G90" s="3"/>
      <c r="H90" s="3"/>
      <c r="I90" s="3"/>
    </row>
    <row r="91" spans="1:9" x14ac:dyDescent="0.2">
      <c r="G91" s="3"/>
      <c r="H91" s="3"/>
      <c r="I91" s="3"/>
    </row>
    <row r="94" spans="1:9" x14ac:dyDescent="0.2">
      <c r="A94" s="20"/>
      <c r="B94" s="20"/>
      <c r="C94" s="20"/>
    </row>
  </sheetData>
  <phoneticPr fontId="14" type="noConversion"/>
  <pageMargins left="0.7" right="0.7" top="0.75" bottom="0.75" header="0.3" footer="0.3"/>
  <pageSetup paperSize="9" orientation="portrait" horizontalDpi="0" verticalDpi="0"/>
  <headerFooter>
    <oddHeader>&amp;C&amp;"Calibri (Body),Bold"&amp;14NORTON PARISH COUNCIL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2022-04-13T13:45:05Z</cp:lastPrinted>
  <dcterms:created xsi:type="dcterms:W3CDTF">2022-03-16T12:06:52Z</dcterms:created>
  <dcterms:modified xsi:type="dcterms:W3CDTF">2023-05-18T12:41:28Z</dcterms:modified>
</cp:coreProperties>
</file>