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6-27/"/>
    </mc:Choice>
  </mc:AlternateContent>
  <xr:revisionPtr revIDLastSave="0" documentId="13_ncr:1_{BC144F2D-F261-4D42-9ECB-DD8915472A5E}" xr6:coauthVersionLast="36" xr6:coauthVersionMax="36" xr10:uidLastSave="{00000000-0000-0000-0000-000000000000}"/>
  <bookViews>
    <workbookView xWindow="5580" yWindow="2300" windowWidth="27640" windowHeight="16940" xr2:uid="{11B2C30A-44EA-C148-A28D-E2882438FC2A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D34" i="1"/>
  <c r="E34" i="1"/>
  <c r="F34" i="1"/>
  <c r="G34" i="1"/>
  <c r="H34" i="1"/>
  <c r="F46" i="1" l="1"/>
  <c r="F48" i="1" s="1"/>
  <c r="H31" i="1"/>
  <c r="H30" i="1"/>
  <c r="H27" i="1"/>
  <c r="H22" i="1"/>
  <c r="H20" i="1"/>
  <c r="H19" i="1"/>
  <c r="H17" i="1"/>
  <c r="H16" i="1"/>
  <c r="H11" i="1"/>
  <c r="H10" i="1"/>
  <c r="H9" i="1"/>
  <c r="H7" i="1"/>
  <c r="F19" i="1"/>
  <c r="F28" i="1"/>
  <c r="F16" i="1"/>
  <c r="F20" i="1"/>
  <c r="F30" i="1"/>
  <c r="G28" i="1"/>
  <c r="F7" i="1"/>
  <c r="F11" i="1"/>
  <c r="F22" i="1"/>
  <c r="F17" i="1"/>
  <c r="F10" i="1"/>
  <c r="F27" i="1"/>
  <c r="F25" i="1"/>
  <c r="F12" i="1"/>
  <c r="F31" i="1"/>
  <c r="G25" i="1"/>
  <c r="G26" i="1"/>
  <c r="E33" i="1"/>
  <c r="E31" i="1"/>
  <c r="E30" i="1"/>
  <c r="E29" i="1"/>
  <c r="E28" i="1"/>
  <c r="E27" i="1"/>
  <c r="E26" i="1"/>
  <c r="E25" i="1"/>
  <c r="E24" i="1"/>
  <c r="E23" i="1"/>
  <c r="E22" i="1"/>
  <c r="E20" i="1"/>
  <c r="E19" i="1"/>
  <c r="E18" i="1"/>
  <c r="E17" i="1"/>
  <c r="E16" i="1"/>
  <c r="E15" i="1"/>
  <c r="E14" i="1"/>
  <c r="E13" i="1"/>
  <c r="E10" i="1"/>
  <c r="E9" i="1"/>
  <c r="E7" i="1"/>
</calcChain>
</file>

<file path=xl/sharedStrings.xml><?xml version="1.0" encoding="utf-8"?>
<sst xmlns="http://schemas.openxmlformats.org/spreadsheetml/2006/main" count="52" uniqueCount="48">
  <si>
    <t>Budget for 26-27</t>
  </si>
  <si>
    <t>BUDGET</t>
  </si>
  <si>
    <t>C/F</t>
  </si>
  <si>
    <t xml:space="preserve">Precept </t>
  </si>
  <si>
    <t xml:space="preserve">Working </t>
  </si>
  <si>
    <t>Out</t>
  </si>
  <si>
    <t>In</t>
  </si>
  <si>
    <t>Balance</t>
  </si>
  <si>
    <t>26/27</t>
  </si>
  <si>
    <t>Budget</t>
  </si>
  <si>
    <t>ELECTRICITY</t>
  </si>
  <si>
    <t>General &amp; Repairs</t>
  </si>
  <si>
    <t>Earmarked  CIL</t>
  </si>
  <si>
    <t>INSURANCE</t>
  </si>
  <si>
    <t>SUBSCRIPTION</t>
  </si>
  <si>
    <t xml:space="preserve">AUDIT </t>
  </si>
  <si>
    <t>DONATIONS</t>
  </si>
  <si>
    <t xml:space="preserve">    SARS</t>
  </si>
  <si>
    <t xml:space="preserve">   PCC</t>
  </si>
  <si>
    <t xml:space="preserve">   Poppy Appeal</t>
  </si>
  <si>
    <t>CCTV &amp; wifi</t>
  </si>
  <si>
    <t>GRASS CUTTING</t>
  </si>
  <si>
    <t>HALL HIRE</t>
  </si>
  <si>
    <t>ADMINISTRATION</t>
  </si>
  <si>
    <t>CLERK + NI</t>
  </si>
  <si>
    <t>PLAY AREA</t>
  </si>
  <si>
    <t xml:space="preserve">    maintenance</t>
  </si>
  <si>
    <t xml:space="preserve">    replacement</t>
  </si>
  <si>
    <t>ELECTION</t>
  </si>
  <si>
    <t>STREET CLEANING</t>
  </si>
  <si>
    <t>Earmarked  Grant</t>
  </si>
  <si>
    <t>CONTINGENCY</t>
  </si>
  <si>
    <t>TRAFFIC SAFETY/speedwatch</t>
  </si>
  <si>
    <t>Earmarked £2500CIL £2000 Locality</t>
  </si>
  <si>
    <t>MESSENGER</t>
  </si>
  <si>
    <t>TREES AND CONSERVATION</t>
  </si>
  <si>
    <t>Dog and Litter bins</t>
  </si>
  <si>
    <t>Loan</t>
  </si>
  <si>
    <t xml:space="preserve">Earmarked </t>
  </si>
  <si>
    <t>Neighbourhood plan</t>
  </si>
  <si>
    <t>Web Site</t>
  </si>
  <si>
    <t>NTA</t>
  </si>
  <si>
    <t>Lloyds</t>
  </si>
  <si>
    <t>Current</t>
  </si>
  <si>
    <t>Deposit</t>
  </si>
  <si>
    <t>Santander</t>
  </si>
  <si>
    <t>Precept</t>
  </si>
  <si>
    <t>due end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</si>
</sst>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0"/>
      <color theme="1"/>
      <name val="Arial"/>
      <family val="2"/>
    </font>
    <font>
      <sz val="1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17" fontId="2" fillId="0" borderId="0" xfId="0" applyNumberFormat="1" applyFont="1"/>
    <xf numFmtId="0" fontId="3" fillId="0" borderId="0" xfId="0" applyFont="1"/>
    <xf numFmtId="17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ont="1"/>
    <xf numFmtId="0" fontId="1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D5627-6783-6C4A-BE27-21A02C8AEA4F}">
  <dimension ref="A1:H48"/>
  <sheetViews>
    <sheetView tabSelected="1" topLeftCell="A15" workbookViewId="0">
      <selection activeCell="L46" sqref="L46"/>
    </sheetView>
  </sheetViews>
  <sheetFormatPr baseColWidth="10" defaultRowHeight="16" x14ac:dyDescent="0.2"/>
  <cols>
    <col min="1" max="1" width="24" customWidth="1"/>
    <col min="2" max="2" width="33" customWidth="1"/>
    <col min="3" max="3" width="7.83203125" customWidth="1"/>
    <col min="4" max="4" width="8.33203125" customWidth="1"/>
    <col min="5" max="5" width="9.83203125" customWidth="1"/>
    <col min="6" max="6" width="7.5" customWidth="1"/>
    <col min="7" max="7" width="7.33203125" customWidth="1"/>
    <col min="8" max="8" width="8.83203125" customWidth="1"/>
  </cols>
  <sheetData>
    <row r="1" spans="1:8" x14ac:dyDescent="0.2">
      <c r="A1" s="1" t="s">
        <v>0</v>
      </c>
    </row>
    <row r="2" spans="1:8" x14ac:dyDescent="0.2">
      <c r="A2" s="2">
        <v>46266</v>
      </c>
    </row>
    <row r="3" spans="1:8" x14ac:dyDescent="0.2">
      <c r="A3" s="11" t="s">
        <v>1</v>
      </c>
      <c r="B3" s="4"/>
      <c r="C3" s="5" t="s">
        <v>2</v>
      </c>
      <c r="D3" s="6" t="s">
        <v>3</v>
      </c>
      <c r="E3" s="3" t="s">
        <v>4</v>
      </c>
      <c r="F3" t="s">
        <v>5</v>
      </c>
      <c r="G3" t="s">
        <v>6</v>
      </c>
      <c r="H3" t="s">
        <v>7</v>
      </c>
    </row>
    <row r="4" spans="1:8" x14ac:dyDescent="0.2">
      <c r="A4" s="3"/>
      <c r="B4" s="5"/>
      <c r="C4" s="3"/>
      <c r="D4" s="6" t="s">
        <v>8</v>
      </c>
      <c r="E4" t="s">
        <v>9</v>
      </c>
    </row>
    <row r="5" spans="1:8" ht="14" customHeight="1" x14ac:dyDescent="0.2">
      <c r="A5" s="3" t="s">
        <v>10</v>
      </c>
      <c r="B5" s="5"/>
      <c r="C5" s="7"/>
      <c r="D5" s="8"/>
    </row>
    <row r="6" spans="1:8" hidden="1" x14ac:dyDescent="0.2">
      <c r="A6" s="5"/>
      <c r="B6" s="3"/>
      <c r="C6" s="9"/>
      <c r="D6" s="8"/>
    </row>
    <row r="7" spans="1:8" x14ac:dyDescent="0.2">
      <c r="A7" s="3" t="s">
        <v>11</v>
      </c>
      <c r="B7" s="5" t="s">
        <v>12</v>
      </c>
      <c r="C7" s="9">
        <v>2000</v>
      </c>
      <c r="D7">
        <v>4500</v>
      </c>
      <c r="E7">
        <f>SUM(C7:D7)</f>
        <v>6500</v>
      </c>
      <c r="F7">
        <f>3202+1416</f>
        <v>4618</v>
      </c>
      <c r="H7">
        <f>SUM(E7-F7)</f>
        <v>1882</v>
      </c>
    </row>
    <row r="8" spans="1:8" ht="1" customHeight="1" x14ac:dyDescent="0.2">
      <c r="A8" s="3"/>
      <c r="B8" s="5"/>
      <c r="C8" s="9"/>
    </row>
    <row r="9" spans="1:8" x14ac:dyDescent="0.2">
      <c r="A9" s="3" t="s">
        <v>13</v>
      </c>
      <c r="B9" s="5"/>
      <c r="C9" s="9">
        <v>500</v>
      </c>
      <c r="D9">
        <v>1600</v>
      </c>
      <c r="E9">
        <f>SUM(C9:D9)</f>
        <v>2100</v>
      </c>
      <c r="F9">
        <v>1602</v>
      </c>
      <c r="H9">
        <f>SUM(E9-F9)</f>
        <v>498</v>
      </c>
    </row>
    <row r="10" spans="1:8" x14ac:dyDescent="0.2">
      <c r="A10" s="3" t="s">
        <v>14</v>
      </c>
      <c r="B10" s="5"/>
      <c r="C10" s="9">
        <v>0</v>
      </c>
      <c r="D10">
        <v>550</v>
      </c>
      <c r="E10">
        <f>SUM(C10:D10)</f>
        <v>550</v>
      </c>
      <c r="F10">
        <f>480+16</f>
        <v>496</v>
      </c>
      <c r="H10">
        <f>SUM(E10-F10)</f>
        <v>54</v>
      </c>
    </row>
    <row r="11" spans="1:8" x14ac:dyDescent="0.2">
      <c r="A11" s="3" t="s">
        <v>15</v>
      </c>
      <c r="B11" s="5"/>
      <c r="C11" s="9">
        <v>23</v>
      </c>
      <c r="D11">
        <v>2500</v>
      </c>
      <c r="E11">
        <v>2523</v>
      </c>
      <c r="F11">
        <f>503</f>
        <v>503</v>
      </c>
      <c r="H11">
        <f>SUM(E11-F11)</f>
        <v>2020</v>
      </c>
    </row>
    <row r="12" spans="1:8" x14ac:dyDescent="0.2">
      <c r="A12" s="3" t="s">
        <v>16</v>
      </c>
      <c r="B12" s="5" t="s">
        <v>41</v>
      </c>
      <c r="C12" s="9"/>
      <c r="F12">
        <f>90+282</f>
        <v>372</v>
      </c>
      <c r="H12">
        <v>-372</v>
      </c>
    </row>
    <row r="13" spans="1:8" x14ac:dyDescent="0.2">
      <c r="A13" s="3" t="s">
        <v>17</v>
      </c>
      <c r="B13" s="5"/>
      <c r="C13" s="9">
        <v>0</v>
      </c>
      <c r="D13">
        <v>300</v>
      </c>
      <c r="E13">
        <f>SUM(C13:D13)</f>
        <v>300</v>
      </c>
      <c r="F13">
        <v>300</v>
      </c>
      <c r="H13">
        <v>0</v>
      </c>
    </row>
    <row r="14" spans="1:8" x14ac:dyDescent="0.2">
      <c r="A14" s="3" t="s">
        <v>18</v>
      </c>
      <c r="B14" s="5"/>
      <c r="C14" s="9">
        <v>0</v>
      </c>
      <c r="D14">
        <v>560</v>
      </c>
      <c r="E14">
        <f>SUM(C14:D14)</f>
        <v>560</v>
      </c>
      <c r="H14">
        <v>560</v>
      </c>
    </row>
    <row r="15" spans="1:8" x14ac:dyDescent="0.2">
      <c r="A15" s="3" t="s">
        <v>19</v>
      </c>
      <c r="B15" s="5"/>
      <c r="C15" s="9">
        <v>0</v>
      </c>
      <c r="D15">
        <v>60</v>
      </c>
      <c r="E15">
        <f>SUM(C15:D15)</f>
        <v>60</v>
      </c>
      <c r="H15">
        <v>60</v>
      </c>
    </row>
    <row r="16" spans="1:8" x14ac:dyDescent="0.2">
      <c r="A16" s="3" t="s">
        <v>20</v>
      </c>
      <c r="B16" s="5"/>
      <c r="C16" s="9">
        <v>500</v>
      </c>
      <c r="D16">
        <v>480</v>
      </c>
      <c r="E16">
        <f t="shared" ref="E16:E20" si="0">SUM(C16:D16)</f>
        <v>980</v>
      </c>
      <c r="F16">
        <f>36+40+40+40+40</f>
        <v>196</v>
      </c>
      <c r="H16">
        <f>SUM(E16-F16)</f>
        <v>784</v>
      </c>
    </row>
    <row r="17" spans="1:8" x14ac:dyDescent="0.2">
      <c r="A17" s="3" t="s">
        <v>21</v>
      </c>
      <c r="B17" s="5"/>
      <c r="C17" s="9">
        <v>800</v>
      </c>
      <c r="D17">
        <v>1500</v>
      </c>
      <c r="E17">
        <f>SUM(C17:D17)</f>
        <v>2300</v>
      </c>
      <c r="F17">
        <f>448+448</f>
        <v>896</v>
      </c>
      <c r="H17">
        <f>SUM(E17-F17)</f>
        <v>1404</v>
      </c>
    </row>
    <row r="18" spans="1:8" x14ac:dyDescent="0.2">
      <c r="A18" s="3" t="s">
        <v>22</v>
      </c>
      <c r="B18" s="5"/>
      <c r="C18" s="9">
        <v>0</v>
      </c>
      <c r="D18">
        <v>350</v>
      </c>
      <c r="E18">
        <f t="shared" si="0"/>
        <v>350</v>
      </c>
      <c r="H18">
        <v>350</v>
      </c>
    </row>
    <row r="19" spans="1:8" x14ac:dyDescent="0.2">
      <c r="A19" s="3" t="s">
        <v>23</v>
      </c>
      <c r="B19" s="5"/>
      <c r="C19" s="9">
        <v>1030</v>
      </c>
      <c r="D19">
        <v>2000</v>
      </c>
      <c r="E19">
        <f t="shared" si="0"/>
        <v>3030</v>
      </c>
      <c r="F19" s="9">
        <f>10+5+5+5+4+42+4+5+52+43+4+4</f>
        <v>183</v>
      </c>
      <c r="G19" s="10"/>
      <c r="H19">
        <f>SUM(E19-F19)</f>
        <v>2847</v>
      </c>
    </row>
    <row r="20" spans="1:8" x14ac:dyDescent="0.2">
      <c r="A20" s="3" t="s">
        <v>24</v>
      </c>
      <c r="B20" s="5"/>
      <c r="C20" s="9">
        <v>1034</v>
      </c>
      <c r="D20" s="9">
        <v>10200</v>
      </c>
      <c r="E20">
        <f t="shared" si="0"/>
        <v>11234</v>
      </c>
      <c r="F20" s="9">
        <f>624+219+219+210+210+624+630+624+624</f>
        <v>3984</v>
      </c>
      <c r="G20" s="10"/>
      <c r="H20">
        <f>SUM(E20-F20)</f>
        <v>7250</v>
      </c>
    </row>
    <row r="21" spans="1:8" x14ac:dyDescent="0.2">
      <c r="A21" s="3" t="s">
        <v>25</v>
      </c>
      <c r="C21" s="9"/>
      <c r="G21" s="10"/>
    </row>
    <row r="22" spans="1:8" x14ac:dyDescent="0.2">
      <c r="A22" s="5" t="s">
        <v>26</v>
      </c>
      <c r="C22" s="9">
        <v>3000</v>
      </c>
      <c r="D22">
        <v>1000</v>
      </c>
      <c r="E22">
        <f>SUM(C22:D22)</f>
        <v>4000</v>
      </c>
      <c r="F22">
        <f>16+1238+648+67</f>
        <v>1969</v>
      </c>
      <c r="G22" s="10"/>
      <c r="H22">
        <f>SUM(E22-F22)</f>
        <v>2031</v>
      </c>
    </row>
    <row r="23" spans="1:8" x14ac:dyDescent="0.2">
      <c r="A23" t="s">
        <v>27</v>
      </c>
      <c r="B23" s="5"/>
      <c r="C23" s="9">
        <v>5000</v>
      </c>
      <c r="D23">
        <v>2000</v>
      </c>
      <c r="E23">
        <f>SUM(C23:D23)</f>
        <v>7000</v>
      </c>
      <c r="G23" s="10"/>
      <c r="H23">
        <v>7000</v>
      </c>
    </row>
    <row r="24" spans="1:8" x14ac:dyDescent="0.2">
      <c r="A24" s="3" t="s">
        <v>28</v>
      </c>
      <c r="B24" s="5"/>
      <c r="C24" s="9">
        <v>1000</v>
      </c>
      <c r="E24">
        <f t="shared" ref="E24:E29" si="1">SUM(C24:D24)</f>
        <v>1000</v>
      </c>
      <c r="G24" s="9"/>
      <c r="H24">
        <v>1000</v>
      </c>
    </row>
    <row r="25" spans="1:8" x14ac:dyDescent="0.2">
      <c r="A25" s="3" t="s">
        <v>29</v>
      </c>
      <c r="B25" s="5" t="s">
        <v>30</v>
      </c>
      <c r="C25" s="9">
        <v>1430</v>
      </c>
      <c r="D25">
        <v>1000</v>
      </c>
      <c r="E25">
        <f t="shared" si="1"/>
        <v>2430</v>
      </c>
      <c r="F25">
        <f>35+37</f>
        <v>72</v>
      </c>
      <c r="G25" s="9">
        <f>1652</f>
        <v>1652</v>
      </c>
      <c r="H25">
        <v>4010</v>
      </c>
    </row>
    <row r="26" spans="1:8" x14ac:dyDescent="0.2">
      <c r="A26" s="3" t="s">
        <v>31</v>
      </c>
      <c r="B26" s="5"/>
      <c r="C26" s="9">
        <v>2230</v>
      </c>
      <c r="D26">
        <v>1500</v>
      </c>
      <c r="E26">
        <f t="shared" si="1"/>
        <v>3730</v>
      </c>
      <c r="G26" s="9">
        <f>4029+2396+5392</f>
        <v>11817</v>
      </c>
      <c r="H26">
        <v>15547</v>
      </c>
    </row>
    <row r="27" spans="1:8" x14ac:dyDescent="0.2">
      <c r="A27" s="3" t="s">
        <v>32</v>
      </c>
      <c r="B27" s="5" t="s">
        <v>33</v>
      </c>
      <c r="C27" s="9">
        <v>4500</v>
      </c>
      <c r="D27">
        <v>1500</v>
      </c>
      <c r="E27">
        <f t="shared" si="1"/>
        <v>6000</v>
      </c>
      <c r="F27">
        <f>5108+630</f>
        <v>5738</v>
      </c>
      <c r="G27" s="9"/>
      <c r="H27">
        <f>SUM(E27-F27)</f>
        <v>262</v>
      </c>
    </row>
    <row r="28" spans="1:8" x14ac:dyDescent="0.2">
      <c r="A28" s="3" t="s">
        <v>34</v>
      </c>
      <c r="B28" s="5"/>
      <c r="C28" s="9">
        <v>1500</v>
      </c>
      <c r="D28">
        <v>2000</v>
      </c>
      <c r="E28">
        <f t="shared" si="1"/>
        <v>3500</v>
      </c>
      <c r="F28">
        <f>748+374+374+374+374</f>
        <v>2244</v>
      </c>
      <c r="G28" s="9">
        <f>21+21+46+84+84+42+84+21+21</f>
        <v>424</v>
      </c>
      <c r="H28">
        <v>1680</v>
      </c>
    </row>
    <row r="29" spans="1:8" x14ac:dyDescent="0.2">
      <c r="A29" s="3" t="s">
        <v>35</v>
      </c>
      <c r="B29" s="5"/>
      <c r="C29" s="9">
        <v>3500</v>
      </c>
      <c r="D29">
        <v>1000</v>
      </c>
      <c r="E29">
        <f t="shared" si="1"/>
        <v>4500</v>
      </c>
      <c r="H29">
        <v>4500</v>
      </c>
    </row>
    <row r="30" spans="1:8" x14ac:dyDescent="0.2">
      <c r="A30" s="3" t="s">
        <v>36</v>
      </c>
      <c r="B30" s="5"/>
      <c r="C30" s="9">
        <v>200</v>
      </c>
      <c r="D30">
        <v>720</v>
      </c>
      <c r="E30">
        <f>SUM(C30:D30)</f>
        <v>920</v>
      </c>
      <c r="F30">
        <f>184+159+618</f>
        <v>961</v>
      </c>
      <c r="H30">
        <f>SUM(E30-F30)</f>
        <v>-41</v>
      </c>
    </row>
    <row r="31" spans="1:8" x14ac:dyDescent="0.2">
      <c r="A31" s="5" t="s">
        <v>37</v>
      </c>
      <c r="B31" s="5" t="s">
        <v>38</v>
      </c>
      <c r="C31" s="9">
        <v>13070</v>
      </c>
      <c r="D31">
        <v>15680</v>
      </c>
      <c r="E31">
        <f>SUM(C31:D31)</f>
        <v>28750</v>
      </c>
      <c r="F31">
        <f>11231+2967</f>
        <v>14198</v>
      </c>
      <c r="H31">
        <f>SUM(E31-F31)</f>
        <v>14552</v>
      </c>
    </row>
    <row r="32" spans="1:8" x14ac:dyDescent="0.2">
      <c r="A32" s="5" t="s">
        <v>39</v>
      </c>
      <c r="B32" t="s">
        <v>12</v>
      </c>
      <c r="C32" s="9">
        <v>6000</v>
      </c>
      <c r="D32">
        <v>5500</v>
      </c>
      <c r="E32">
        <v>11500</v>
      </c>
      <c r="H32">
        <v>11500</v>
      </c>
    </row>
    <row r="33" spans="1:8" x14ac:dyDescent="0.2">
      <c r="A33" s="5" t="s">
        <v>40</v>
      </c>
      <c r="B33" t="s">
        <v>12</v>
      </c>
      <c r="C33" s="9">
        <v>500</v>
      </c>
      <c r="D33">
        <v>500</v>
      </c>
      <c r="E33">
        <f>SUM(C33:D33)</f>
        <v>1000</v>
      </c>
      <c r="H33">
        <v>1000</v>
      </c>
    </row>
    <row r="34" spans="1:8" x14ac:dyDescent="0.2">
      <c r="C34" s="1">
        <f>SUM(C5:C33)</f>
        <v>47817</v>
      </c>
      <c r="D34" s="1">
        <f>SUM(D7:D33)</f>
        <v>57000</v>
      </c>
      <c r="E34" s="1">
        <f>SUM(E7:E33)</f>
        <v>104817</v>
      </c>
      <c r="F34" s="1">
        <f>SUM(F5:F33)</f>
        <v>38332</v>
      </c>
      <c r="G34" s="1">
        <f>SUM(G25:G33)</f>
        <v>13893</v>
      </c>
      <c r="H34" s="1">
        <f>SUM(H7:H33)</f>
        <v>80378</v>
      </c>
    </row>
    <row r="36" spans="1:8" x14ac:dyDescent="0.2">
      <c r="C36" s="9"/>
    </row>
    <row r="37" spans="1:8" x14ac:dyDescent="0.2">
      <c r="C37" s="9"/>
    </row>
    <row r="38" spans="1:8" x14ac:dyDescent="0.2">
      <c r="C38" s="9"/>
    </row>
    <row r="39" spans="1:8" x14ac:dyDescent="0.2">
      <c r="A39" s="9"/>
      <c r="H39" s="10"/>
    </row>
    <row r="42" spans="1:8" x14ac:dyDescent="0.2">
      <c r="D42" t="s">
        <v>42</v>
      </c>
      <c r="E42" t="s">
        <v>43</v>
      </c>
      <c r="F42" s="9">
        <v>172</v>
      </c>
    </row>
    <row r="43" spans="1:8" x14ac:dyDescent="0.2">
      <c r="E43" t="s">
        <v>44</v>
      </c>
      <c r="F43" s="9">
        <v>3650</v>
      </c>
    </row>
    <row r="44" spans="1:8" x14ac:dyDescent="0.2">
      <c r="D44" t="s">
        <v>45</v>
      </c>
      <c r="E44" t="s">
        <v>43</v>
      </c>
      <c r="F44" s="9">
        <v>11111</v>
      </c>
    </row>
    <row r="45" spans="1:8" x14ac:dyDescent="0.2">
      <c r="E45" t="s">
        <v>44</v>
      </c>
      <c r="F45" s="9">
        <v>37051</v>
      </c>
    </row>
    <row r="46" spans="1:8" x14ac:dyDescent="0.2">
      <c r="F46" s="1">
        <f>SUM(F42:F45)</f>
        <v>51984</v>
      </c>
    </row>
    <row r="47" spans="1:8" x14ac:dyDescent="0.2">
      <c r="E47" t="s">
        <v>46</v>
      </c>
      <c r="F47" s="9">
        <v>28500</v>
      </c>
      <c r="G47" t="s">
        <v>47</v>
      </c>
    </row>
    <row r="48" spans="1:8" x14ac:dyDescent="0.2">
      <c r="F48" s="1">
        <f>SUM(F46:F47)</f>
        <v>80484</v>
      </c>
    </row>
  </sheetData>
  <printOptions gridLines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dcterms:created xsi:type="dcterms:W3CDTF">2026-08-25T10:18:43Z</dcterms:created>
  <dcterms:modified xsi:type="dcterms:W3CDTF">2026-08-25T11:51:24Z</dcterms:modified>
</cp:coreProperties>
</file>